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3176"/>
  </bookViews>
  <sheets>
    <sheet name="Calc for clients" sheetId="1" r:id="rId1"/>
    <sheet name="EXAMPLE"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3" i="2" l="1"/>
  <c r="B34" i="2"/>
  <c r="H100" i="2"/>
  <c r="H97" i="2"/>
  <c r="H98" i="2"/>
  <c r="H101" i="2" l="1"/>
  <c r="B93" i="2" l="1"/>
  <c r="B110" i="2"/>
  <c r="B103" i="2"/>
  <c r="B66" i="2"/>
  <c r="B45" i="2"/>
  <c r="B44" i="2"/>
  <c r="B43" i="2"/>
  <c r="B42" i="2"/>
  <c r="B41" i="2"/>
  <c r="B40" i="2"/>
  <c r="B39" i="2"/>
  <c r="B38" i="2"/>
  <c r="B37" i="2"/>
  <c r="B47" i="2" s="1"/>
  <c r="B49" i="2" s="1"/>
  <c r="B36" i="2"/>
  <c r="B35" i="2"/>
  <c r="B65" i="1" l="1"/>
  <c r="B69" i="2" l="1"/>
  <c r="E98" i="2" s="1"/>
  <c r="B68" i="2"/>
  <c r="B38" i="1"/>
  <c r="B44" i="1"/>
  <c r="B43" i="1"/>
  <c r="B42" i="1"/>
  <c r="B41" i="1"/>
  <c r="B40" i="1"/>
  <c r="B39" i="1"/>
  <c r="B37" i="1"/>
  <c r="B36" i="1"/>
  <c r="B35" i="1"/>
  <c r="B34" i="1"/>
  <c r="B33" i="1"/>
  <c r="E100" i="2" l="1"/>
  <c r="B109" i="1"/>
  <c r="B102" i="1"/>
  <c r="B92" i="1"/>
  <c r="B46" i="1"/>
  <c r="B48" i="1" s="1"/>
  <c r="B52" i="1" s="1"/>
  <c r="B67" i="1" l="1"/>
  <c r="B68" i="1"/>
  <c r="E99" i="1" l="1"/>
  <c r="E97" i="1"/>
</calcChain>
</file>

<file path=xl/sharedStrings.xml><?xml version="1.0" encoding="utf-8"?>
<sst xmlns="http://schemas.openxmlformats.org/spreadsheetml/2006/main" count="200" uniqueCount="92">
  <si>
    <t xml:space="preserve">March 2020 </t>
  </si>
  <si>
    <t>February 2020</t>
  </si>
  <si>
    <t>1. Assume that the loan will be taken out in April 2020</t>
  </si>
  <si>
    <t>January 2020</t>
  </si>
  <si>
    <t>December 2019</t>
  </si>
  <si>
    <t>November 2019</t>
  </si>
  <si>
    <t>October 2019</t>
  </si>
  <si>
    <t>September 2019</t>
  </si>
  <si>
    <t>August 2019</t>
  </si>
  <si>
    <t>July 2019</t>
  </si>
  <si>
    <t>June 2019</t>
  </si>
  <si>
    <t>May 2019</t>
  </si>
  <si>
    <t>April 2019</t>
  </si>
  <si>
    <t>Months</t>
  </si>
  <si>
    <t>Total Monthly payroll</t>
  </si>
  <si>
    <t>Calculated monthly average payroll</t>
  </si>
  <si>
    <t xml:space="preserve">CARES Act / Payroll protection program </t>
  </si>
  <si>
    <t xml:space="preserve">or </t>
  </si>
  <si>
    <t>$10 million</t>
  </si>
  <si>
    <t>Maximum allowed loan</t>
  </si>
  <si>
    <t>Average monthly payroll for the previous 12 months before the date of the loan, multiplied by 2.5.</t>
  </si>
  <si>
    <t>Allowable loan based on payroll calculation</t>
  </si>
  <si>
    <t xml:space="preserve">See below for calculation of possible allowable loan under this act. </t>
  </si>
  <si>
    <t>1. Payroll costs</t>
  </si>
  <si>
    <t>2. Mortgage Interest</t>
  </si>
  <si>
    <t>3. Rent obligations</t>
  </si>
  <si>
    <t>4. Covered utility payment</t>
  </si>
  <si>
    <t xml:space="preserve">Week 1 </t>
  </si>
  <si>
    <t>Week 2</t>
  </si>
  <si>
    <t>Week 3</t>
  </si>
  <si>
    <t>Week 4</t>
  </si>
  <si>
    <t>Week 5</t>
  </si>
  <si>
    <t>Week 6</t>
  </si>
  <si>
    <t>Week 7</t>
  </si>
  <si>
    <t>Week 8</t>
  </si>
  <si>
    <t>Total Employees</t>
  </si>
  <si>
    <t>Calculated average</t>
  </si>
  <si>
    <t>Month</t>
  </si>
  <si>
    <t xml:space="preserve">February 2019 </t>
  </si>
  <si>
    <t>March 2019</t>
  </si>
  <si>
    <t xml:space="preserve">May 2019 </t>
  </si>
  <si>
    <t>Amount of the reduction will be the total of the loan taken multiplied by:</t>
  </si>
  <si>
    <t xml:space="preserve"> The average number of full-time equivalent employees per month during the covered period divided by either</t>
  </si>
  <si>
    <t>Potential forgiveness using option A</t>
  </si>
  <si>
    <t>Potential forgiveness using option B</t>
  </si>
  <si>
    <t xml:space="preserve">       A. The average number of full time equivalent employees per month employed from February 15, 2019 through June 30, 2019 or </t>
  </si>
  <si>
    <t xml:space="preserve">There is a provision, however, that reduces the amount that may be forgiven if the employer either: </t>
  </si>
  <si>
    <t xml:space="preserve">       Reduces the salary or wages paid to an employee who had earned less than $100,000 in annualized salary by more than 25% during the covered period. </t>
  </si>
  <si>
    <t xml:space="preserve">       Reduces its workforce during the 8-week covered period when compared to other periods in either 2019 or 2020, or </t>
  </si>
  <si>
    <t>In a move designed to keep small businesses afloat, the CARES Act provides that businesses with fewer than 500 employees — including sole proprietors and nonprofits—</t>
  </si>
  <si>
    <t xml:space="preserve"> will have access to nearly $350 billion in loans under Section 7 of the Small Business Act during the “covered period,” which runs from February 15, 2020 through June 30, 2020. </t>
  </si>
  <si>
    <t xml:space="preserve">The loans, which are referred to as “paycheck protection loans” and are fully guaranteed by the federal government through December 31, 2020 (returning to an 85% guarantee for loans greater than $150,000 after that date), </t>
  </si>
  <si>
    <t xml:space="preserve">are generally limited to the LESSER OF: </t>
  </si>
  <si>
    <t xml:space="preserve">A separate section of the CARES Act calls for a portion of the aforementioned paycheck protection loans to be forgiven on a tax-free basis.  on the date of the loan: </t>
  </si>
  <si>
    <t>The amount to be forgiven is the sum of the following payments made by the borrower during the 8-week period beginning</t>
  </si>
  <si>
    <r>
      <t>Loan Forgiveness of Paycheck Protection Loans</t>
    </r>
    <r>
      <rPr>
        <b/>
        <sz val="10.5"/>
        <color rgb="FF333333"/>
        <rFont val="Work Sans"/>
      </rPr>
      <t xml:space="preserve"> </t>
    </r>
  </si>
  <si>
    <t>An eligible recipient of the above loan will be eligible for forgiveness of the debt on the covered loan in an amount equal to the sum of the following costs incurred and payments made during the covered period</t>
  </si>
  <si>
    <t xml:space="preserve">Payroll costs do not include, however: </t>
  </si>
  <si>
    <t xml:space="preserve">wages, commissions, salary, or similar compensation to an employee or independent contractor, </t>
  </si>
  <si>
    <r>
      <rPr>
        <sz val="7"/>
        <color rgb="FF333333"/>
        <rFont val="Times New Roman"/>
        <family val="1"/>
      </rPr>
      <t xml:space="preserve"> </t>
    </r>
    <r>
      <rPr>
        <sz val="10.5"/>
        <color rgb="FF333333"/>
        <rFont val="Work Sans"/>
      </rPr>
      <t>payment of a cash tip or equivalent,</t>
    </r>
  </si>
  <si>
    <t xml:space="preserve">payment for vacation, parental, family, medical or sick leave, </t>
  </si>
  <si>
    <t xml:space="preserve">allowance for dismissal or separation, </t>
  </si>
  <si>
    <r>
      <rPr>
        <sz val="7"/>
        <color rgb="FF333333"/>
        <rFont val="Times New Roman"/>
        <family val="1"/>
      </rPr>
      <t xml:space="preserve"> </t>
    </r>
    <r>
      <rPr>
        <sz val="10.5"/>
        <color rgb="FF333333"/>
        <rFont val="Work Sans"/>
      </rPr>
      <t xml:space="preserve">payment for group health care benefits, including premiums, </t>
    </r>
  </si>
  <si>
    <t>payment of any retirement benefits, and</t>
  </si>
  <si>
    <t xml:space="preserve">payment of state or local tax assessed on the compensation of employees, </t>
  </si>
  <si>
    <t xml:space="preserve">any qualified sick leave or family medical leave for which a credit is allowed under the new Coronavirus Relief Act passed last week. </t>
  </si>
  <si>
    <t xml:space="preserve">Payroll costs, in turn, are the sum of the following: </t>
  </si>
  <si>
    <t xml:space="preserve">       B. The average number of full time equivalent employees per month employed from January 1, 2020 through Feb 29, 2020</t>
  </si>
  <si>
    <t>Wages</t>
  </si>
  <si>
    <t>Vacation, parental, medical, or sick leave</t>
  </si>
  <si>
    <t>Retirement benefits</t>
  </si>
  <si>
    <t>Cash tips / equivalents</t>
  </si>
  <si>
    <t xml:space="preserve">2. Enter payroll information in gray cells below. </t>
  </si>
  <si>
    <t xml:space="preserve">State or local tax assessed </t>
  </si>
  <si>
    <t>Compensation on employees in excess of $100,000 annual salary</t>
  </si>
  <si>
    <t>payroll taxes</t>
  </si>
  <si>
    <t>The compensation of any individual employee in excess of an annual salary of $100,000</t>
  </si>
  <si>
    <t xml:space="preserve">any compensation of an employee whose principal place of residence is outside the U.S. or </t>
  </si>
  <si>
    <t>Compensation for employees who live outside of US</t>
  </si>
  <si>
    <t>Qualified sick leave for which credit is allowed under the relief act</t>
  </si>
  <si>
    <t>Healthcare benefits, including premiums</t>
  </si>
  <si>
    <t>Covered period after loan</t>
  </si>
  <si>
    <t>cost incurred for 8 weeks</t>
  </si>
  <si>
    <t>Loan amount</t>
  </si>
  <si>
    <t>A</t>
  </si>
  <si>
    <t>B</t>
  </si>
  <si>
    <t>Forgivable loan</t>
  </si>
  <si>
    <t>A-B</t>
  </si>
  <si>
    <t>See an example of the below calculation on the example tab</t>
  </si>
  <si>
    <t xml:space="preserve"> </t>
  </si>
  <si>
    <t>NOTE: payroll costs do not include "payroll taxes"</t>
  </si>
  <si>
    <t>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</si>
</sst>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 #,##0.0_);_(* \(#,##0.0\);_(* &quot;-&quot;??_);_(@_)"/>
  </numFmts>
  <fonts count="9">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i/>
      <sz val="10.5"/>
      <color rgb="FF333333"/>
      <name val="Work Sans"/>
    </font>
    <font>
      <b/>
      <sz val="10.5"/>
      <color rgb="FF333333"/>
      <name val="Work Sans"/>
    </font>
    <font>
      <sz val="7"/>
      <color rgb="FF333333"/>
      <name val="Times New Roman"/>
      <family val="1"/>
    </font>
    <font>
      <sz val="10.5"/>
      <color rgb="FF333333"/>
      <name val="Work Sans"/>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49" fontId="0" fillId="0" borderId="0" xfId="0" applyNumberFormat="1"/>
    <xf numFmtId="0" fontId="2" fillId="0" borderId="0" xfId="0" applyFont="1"/>
    <xf numFmtId="6" fontId="0" fillId="0" borderId="0" xfId="0" applyNumberFormat="1" applyAlignment="1">
      <alignment vertical="center"/>
    </xf>
    <xf numFmtId="6" fontId="0" fillId="0" borderId="0" xfId="0" applyNumberFormat="1"/>
    <xf numFmtId="44" fontId="0" fillId="0" borderId="0" xfId="1" applyFont="1"/>
    <xf numFmtId="44" fontId="0" fillId="0" borderId="2" xfId="1" applyFont="1" applyBorder="1"/>
    <xf numFmtId="164" fontId="0" fillId="0" borderId="3" xfId="0" applyNumberFormat="1" applyBorder="1"/>
    <xf numFmtId="0" fontId="0" fillId="0" borderId="0" xfId="0" applyAlignment="1">
      <alignment horizontal="right"/>
    </xf>
    <xf numFmtId="0" fontId="0" fillId="2" borderId="0" xfId="0" applyFill="1"/>
    <xf numFmtId="0" fontId="0" fillId="0" borderId="2" xfId="0" applyBorder="1"/>
    <xf numFmtId="0" fontId="0" fillId="0" borderId="0" xfId="0" applyFill="1" applyBorder="1" applyAlignment="1">
      <alignment wrapText="1"/>
    </xf>
    <xf numFmtId="0" fontId="0" fillId="0" borderId="0" xfId="0" applyFill="1"/>
    <xf numFmtId="0" fontId="4" fillId="0" borderId="0" xfId="0" applyFont="1" applyFill="1" applyAlignment="1">
      <alignment vertical="center"/>
    </xf>
    <xf numFmtId="0" fontId="0" fillId="0" borderId="1" xfId="0" applyFill="1" applyBorder="1" applyAlignment="1">
      <alignment horizontal="center"/>
    </xf>
    <xf numFmtId="0" fontId="0" fillId="0" borderId="1" xfId="0" applyFill="1" applyBorder="1" applyAlignment="1">
      <alignment horizontal="center" wrapText="1"/>
    </xf>
    <xf numFmtId="44" fontId="0" fillId="0" borderId="0" xfId="1" applyFont="1" applyFill="1"/>
    <xf numFmtId="44" fontId="0" fillId="2" borderId="0" xfId="1" applyFont="1" applyFill="1" applyAlignment="1">
      <alignment horizontal="center"/>
    </xf>
    <xf numFmtId="0" fontId="0" fillId="0" borderId="1" xfId="0" applyBorder="1"/>
    <xf numFmtId="0" fontId="0" fillId="0" borderId="0" xfId="0" applyBorder="1"/>
    <xf numFmtId="0" fontId="0" fillId="0" borderId="1" xfId="0" applyFill="1" applyBorder="1" applyAlignment="1">
      <alignment horizontal="center" wrapText="1"/>
    </xf>
    <xf numFmtId="44" fontId="0" fillId="0" borderId="0" xfId="0" applyNumberFormat="1"/>
    <xf numFmtId="44" fontId="0" fillId="2" borderId="0" xfId="1" applyFont="1" applyFill="1"/>
    <xf numFmtId="44" fontId="0" fillId="0" borderId="1" xfId="0" applyNumberFormat="1" applyBorder="1"/>
    <xf numFmtId="44" fontId="0" fillId="2" borderId="1" xfId="1" applyFont="1" applyFill="1" applyBorder="1"/>
    <xf numFmtId="1" fontId="0" fillId="0" borderId="2" xfId="0" applyNumberFormat="1" applyBorder="1"/>
    <xf numFmtId="0" fontId="0" fillId="0" borderId="2" xfId="1" applyNumberFormat="1" applyFont="1" applyBorder="1"/>
    <xf numFmtId="6" fontId="0" fillId="0" borderId="0" xfId="0" applyNumberFormat="1" applyFont="1" applyAlignment="1">
      <alignment vertical="center"/>
    </xf>
    <xf numFmtId="0" fontId="0" fillId="0" borderId="2" xfId="0" applyNumberFormat="1" applyBorder="1"/>
    <xf numFmtId="0" fontId="0" fillId="2" borderId="1" xfId="0" applyFill="1" applyBorder="1"/>
    <xf numFmtId="0" fontId="0" fillId="3" borderId="0" xfId="0" applyFill="1"/>
    <xf numFmtId="0" fontId="0" fillId="3" borderId="0" xfId="0" applyFill="1" applyBorder="1" applyAlignment="1">
      <alignment horizontal="center" wrapText="1"/>
    </xf>
    <xf numFmtId="0" fontId="0" fillId="3" borderId="1" xfId="0" applyFill="1" applyBorder="1" applyAlignment="1">
      <alignment horizontal="center" wrapText="1"/>
    </xf>
    <xf numFmtId="0" fontId="8" fillId="0" borderId="0" xfId="0" applyFont="1"/>
    <xf numFmtId="0" fontId="0" fillId="0" borderId="0" xfId="0" applyFill="1" applyBorder="1" applyAlignment="1">
      <alignment horizontal="center" wrapText="1"/>
    </xf>
    <xf numFmtId="0" fontId="0" fillId="0" borderId="1" xfId="0" applyFill="1" applyBorder="1" applyAlignment="1">
      <alignment horizontal="center" wrapText="1"/>
    </xf>
    <xf numFmtId="0" fontId="0" fillId="3" borderId="0" xfId="0" applyFill="1" applyBorder="1" applyAlignment="1">
      <alignment horizontal="center" wrapText="1"/>
    </xf>
    <xf numFmtId="0" fontId="0" fillId="3" borderId="1" xfId="0"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abSelected="1" workbookViewId="0">
      <selection activeCell="E30" sqref="E30"/>
    </sheetView>
  </sheetViews>
  <sheetFormatPr defaultRowHeight="14.4"/>
  <cols>
    <col min="1" max="1" width="25.5546875" customWidth="1"/>
    <col min="2" max="2" width="15.44140625" customWidth="1"/>
    <col min="4" max="4" width="18.5546875" style="11" customWidth="1"/>
    <col min="5" max="12" width="18.5546875" customWidth="1"/>
  </cols>
  <sheetData>
    <row r="1" spans="1:1">
      <c r="A1" s="2" t="s">
        <v>16</v>
      </c>
    </row>
    <row r="3" spans="1:1">
      <c r="A3" t="s">
        <v>49</v>
      </c>
    </row>
    <row r="4" spans="1:1">
      <c r="A4" t="s">
        <v>50</v>
      </c>
    </row>
    <row r="5" spans="1:1">
      <c r="A5" t="s">
        <v>51</v>
      </c>
    </row>
    <row r="6" spans="1:1">
      <c r="A6" t="s">
        <v>52</v>
      </c>
    </row>
    <row r="8" spans="1:1">
      <c r="A8" t="s">
        <v>20</v>
      </c>
    </row>
    <row r="9" spans="1:1">
      <c r="A9" t="s">
        <v>17</v>
      </c>
    </row>
    <row r="10" spans="1:1">
      <c r="A10" s="3" t="s">
        <v>18</v>
      </c>
    </row>
    <row r="12" spans="1:1">
      <c r="A12" s="2" t="s">
        <v>66</v>
      </c>
    </row>
    <row r="13" spans="1:1">
      <c r="A13" t="s">
        <v>58</v>
      </c>
    </row>
    <row r="14" spans="1:1">
      <c r="A14" t="s">
        <v>59</v>
      </c>
    </row>
    <row r="15" spans="1:1">
      <c r="A15" t="s">
        <v>60</v>
      </c>
    </row>
    <row r="16" spans="1:1">
      <c r="A16" t="s">
        <v>61</v>
      </c>
    </row>
    <row r="17" spans="1:12">
      <c r="A17" t="s">
        <v>62</v>
      </c>
    </row>
    <row r="18" spans="1:12">
      <c r="A18" t="s">
        <v>63</v>
      </c>
    </row>
    <row r="19" spans="1:12">
      <c r="A19" t="s">
        <v>64</v>
      </c>
    </row>
    <row r="21" spans="1:12">
      <c r="A21" s="2" t="s">
        <v>57</v>
      </c>
    </row>
    <row r="22" spans="1:12">
      <c r="A22" t="s">
        <v>76</v>
      </c>
    </row>
    <row r="23" spans="1:12">
      <c r="A23" t="s">
        <v>75</v>
      </c>
    </row>
    <row r="24" spans="1:12">
      <c r="A24" t="s">
        <v>77</v>
      </c>
    </row>
    <row r="25" spans="1:12">
      <c r="A25" t="s">
        <v>65</v>
      </c>
    </row>
    <row r="26" spans="1:12">
      <c r="A26" s="3"/>
    </row>
    <row r="27" spans="1:12">
      <c r="A27" s="2" t="s">
        <v>88</v>
      </c>
    </row>
    <row r="28" spans="1:12">
      <c r="A28" s="27"/>
    </row>
    <row r="29" spans="1:12">
      <c r="A29" t="s">
        <v>2</v>
      </c>
      <c r="E29" t="s">
        <v>90</v>
      </c>
    </row>
    <row r="30" spans="1:12">
      <c r="A30" s="3" t="s">
        <v>72</v>
      </c>
      <c r="L30" s="34" t="s">
        <v>79</v>
      </c>
    </row>
    <row r="31" spans="1:12" ht="15" customHeight="1">
      <c r="D31" s="34" t="s">
        <v>68</v>
      </c>
      <c r="E31" s="34" t="s">
        <v>71</v>
      </c>
      <c r="F31" s="34" t="s">
        <v>69</v>
      </c>
      <c r="G31" s="34" t="s">
        <v>80</v>
      </c>
      <c r="H31" s="34" t="s">
        <v>70</v>
      </c>
      <c r="I31" s="34" t="s">
        <v>73</v>
      </c>
      <c r="J31" s="34" t="s">
        <v>74</v>
      </c>
      <c r="K31" s="34" t="s">
        <v>78</v>
      </c>
      <c r="L31" s="34"/>
    </row>
    <row r="32" spans="1:12" s="12" customFormat="1" ht="28.8">
      <c r="A32" s="14" t="s">
        <v>13</v>
      </c>
      <c r="B32" s="15" t="s">
        <v>14</v>
      </c>
      <c r="D32" s="35"/>
      <c r="E32" s="35"/>
      <c r="F32" s="35"/>
      <c r="G32" s="35"/>
      <c r="H32" s="35"/>
      <c r="I32" s="35"/>
      <c r="J32" s="35"/>
      <c r="K32" s="35"/>
      <c r="L32" s="35"/>
    </row>
    <row r="33" spans="1:12">
      <c r="A33" s="1" t="s">
        <v>0</v>
      </c>
      <c r="B33" s="16">
        <f t="shared" ref="B33:B44" si="0">SUM(D33:I33)-SUM(J33:L33)</f>
        <v>0</v>
      </c>
      <c r="D33" s="17"/>
      <c r="E33" s="17"/>
      <c r="F33" s="17"/>
      <c r="G33" s="17"/>
      <c r="H33" s="17"/>
      <c r="I33" s="17"/>
      <c r="J33" s="17"/>
      <c r="K33" s="17"/>
      <c r="L33" s="17"/>
    </row>
    <row r="34" spans="1:12">
      <c r="A34" s="1" t="s">
        <v>1</v>
      </c>
      <c r="B34" s="16">
        <f t="shared" si="0"/>
        <v>0</v>
      </c>
      <c r="D34" s="17"/>
      <c r="E34" s="17"/>
      <c r="F34" s="17"/>
      <c r="G34" s="17"/>
      <c r="H34" s="17"/>
      <c r="I34" s="17"/>
      <c r="J34" s="17"/>
      <c r="K34" s="17"/>
      <c r="L34" s="17"/>
    </row>
    <row r="35" spans="1:12">
      <c r="A35" s="1" t="s">
        <v>3</v>
      </c>
      <c r="B35" s="16">
        <f t="shared" si="0"/>
        <v>0</v>
      </c>
      <c r="D35" s="17"/>
      <c r="E35" s="17"/>
      <c r="F35" s="17"/>
      <c r="G35" s="17"/>
      <c r="H35" s="17"/>
      <c r="I35" s="17"/>
      <c r="J35" s="17"/>
      <c r="K35" s="17"/>
      <c r="L35" s="17"/>
    </row>
    <row r="36" spans="1:12">
      <c r="A36" s="1" t="s">
        <v>4</v>
      </c>
      <c r="B36" s="16">
        <f t="shared" si="0"/>
        <v>0</v>
      </c>
      <c r="D36" s="17"/>
      <c r="E36" s="17"/>
      <c r="F36" s="17"/>
      <c r="G36" s="17"/>
      <c r="H36" s="17"/>
      <c r="I36" s="17"/>
      <c r="J36" s="17"/>
      <c r="K36" s="17"/>
      <c r="L36" s="17"/>
    </row>
    <row r="37" spans="1:12">
      <c r="A37" s="1" t="s">
        <v>5</v>
      </c>
      <c r="B37" s="16">
        <f t="shared" si="0"/>
        <v>0</v>
      </c>
      <c r="D37" s="17"/>
      <c r="E37" s="17"/>
      <c r="F37" s="17"/>
      <c r="G37" s="17"/>
      <c r="H37" s="17"/>
      <c r="I37" s="17"/>
      <c r="J37" s="17"/>
      <c r="K37" s="17"/>
      <c r="L37" s="17"/>
    </row>
    <row r="38" spans="1:12">
      <c r="A38" s="1" t="s">
        <v>6</v>
      </c>
      <c r="B38" s="16">
        <f t="shared" si="0"/>
        <v>0</v>
      </c>
      <c r="D38" s="17"/>
      <c r="E38" s="17"/>
      <c r="F38" s="17"/>
      <c r="G38" s="17"/>
      <c r="H38" s="17"/>
      <c r="I38" s="17"/>
      <c r="J38" s="17"/>
      <c r="K38" s="17"/>
      <c r="L38" s="17"/>
    </row>
    <row r="39" spans="1:12">
      <c r="A39" s="1" t="s">
        <v>7</v>
      </c>
      <c r="B39" s="16">
        <f t="shared" si="0"/>
        <v>0</v>
      </c>
      <c r="D39" s="17"/>
      <c r="E39" s="17"/>
      <c r="F39" s="17"/>
      <c r="G39" s="17"/>
      <c r="H39" s="17"/>
      <c r="I39" s="17"/>
      <c r="J39" s="17"/>
      <c r="K39" s="17"/>
      <c r="L39" s="17"/>
    </row>
    <row r="40" spans="1:12">
      <c r="A40" s="1" t="s">
        <v>8</v>
      </c>
      <c r="B40" s="16">
        <f t="shared" si="0"/>
        <v>0</v>
      </c>
      <c r="D40" s="17"/>
      <c r="E40" s="17"/>
      <c r="F40" s="17"/>
      <c r="G40" s="17"/>
      <c r="H40" s="17"/>
      <c r="I40" s="17"/>
      <c r="J40" s="17"/>
      <c r="K40" s="17"/>
      <c r="L40" s="17"/>
    </row>
    <row r="41" spans="1:12">
      <c r="A41" s="1" t="s">
        <v>9</v>
      </c>
      <c r="B41" s="16">
        <f t="shared" si="0"/>
        <v>0</v>
      </c>
      <c r="D41" s="17"/>
      <c r="E41" s="17"/>
      <c r="F41" s="17"/>
      <c r="G41" s="17"/>
      <c r="H41" s="17"/>
      <c r="I41" s="17"/>
      <c r="J41" s="17"/>
      <c r="K41" s="17"/>
      <c r="L41" s="17"/>
    </row>
    <row r="42" spans="1:12">
      <c r="A42" s="1" t="s">
        <v>10</v>
      </c>
      <c r="B42" s="16">
        <f t="shared" si="0"/>
        <v>0</v>
      </c>
      <c r="D42" s="17"/>
      <c r="E42" s="17"/>
      <c r="F42" s="17"/>
      <c r="G42" s="17"/>
      <c r="H42" s="17"/>
      <c r="I42" s="17"/>
      <c r="J42" s="17"/>
      <c r="K42" s="17"/>
      <c r="L42" s="17"/>
    </row>
    <row r="43" spans="1:12">
      <c r="A43" s="1" t="s">
        <v>11</v>
      </c>
      <c r="B43" s="16">
        <f t="shared" si="0"/>
        <v>0</v>
      </c>
      <c r="D43" s="17"/>
      <c r="E43" s="17"/>
      <c r="F43" s="17"/>
      <c r="G43" s="17"/>
      <c r="H43" s="17"/>
      <c r="I43" s="17"/>
      <c r="J43" s="17"/>
      <c r="K43" s="17"/>
      <c r="L43" s="17"/>
    </row>
    <row r="44" spans="1:12">
      <c r="A44" s="1" t="s">
        <v>12</v>
      </c>
      <c r="B44" s="16">
        <f t="shared" si="0"/>
        <v>0</v>
      </c>
      <c r="D44" s="17"/>
      <c r="E44" s="17"/>
      <c r="F44" s="17"/>
      <c r="G44" s="17"/>
      <c r="H44" s="17"/>
      <c r="I44" s="17"/>
      <c r="J44" s="17"/>
      <c r="K44" s="17"/>
      <c r="L44" s="17"/>
    </row>
    <row r="46" spans="1:12">
      <c r="B46" s="5">
        <f>AVERAGE(B33:B44)</f>
        <v>0</v>
      </c>
      <c r="C46" t="s">
        <v>15</v>
      </c>
      <c r="D46" s="12"/>
    </row>
    <row r="47" spans="1:12" ht="15" thickBot="1">
      <c r="B47" s="7">
        <v>2.5</v>
      </c>
      <c r="D47" s="12"/>
    </row>
    <row r="48" spans="1:12">
      <c r="B48" s="5">
        <f>B46*B47</f>
        <v>0</v>
      </c>
      <c r="C48" t="s">
        <v>21</v>
      </c>
      <c r="D48" s="12"/>
    </row>
    <row r="50" spans="1:4">
      <c r="B50" s="4">
        <v>10000000</v>
      </c>
      <c r="D50" s="12"/>
    </row>
    <row r="51" spans="1:4" ht="15" thickBot="1">
      <c r="D51" s="12"/>
    </row>
    <row r="52" spans="1:4" ht="15" thickBot="1">
      <c r="B52" s="6">
        <f>IF(B48&gt;B50,B50,B48)</f>
        <v>0</v>
      </c>
      <c r="C52" s="2" t="s">
        <v>19</v>
      </c>
      <c r="D52" s="12"/>
    </row>
    <row r="55" spans="1:4">
      <c r="D55" s="13"/>
    </row>
    <row r="56" spans="1:4">
      <c r="A56" s="2" t="s">
        <v>55</v>
      </c>
      <c r="D56" s="13"/>
    </row>
    <row r="57" spans="1:4">
      <c r="A57" t="s">
        <v>53</v>
      </c>
      <c r="D57" s="13"/>
    </row>
    <row r="58" spans="1:4">
      <c r="A58" t="s">
        <v>54</v>
      </c>
      <c r="D58" s="13"/>
    </row>
    <row r="60" spans="1:4">
      <c r="A60" t="s">
        <v>56</v>
      </c>
      <c r="D60" s="12"/>
    </row>
    <row r="61" spans="1:4">
      <c r="A61" t="s">
        <v>23</v>
      </c>
      <c r="B61" s="22"/>
      <c r="C61" t="s">
        <v>82</v>
      </c>
      <c r="D61" s="12"/>
    </row>
    <row r="62" spans="1:4">
      <c r="A62" t="s">
        <v>24</v>
      </c>
      <c r="B62" s="9"/>
      <c r="C62" t="s">
        <v>82</v>
      </c>
      <c r="D62" s="12"/>
    </row>
    <row r="63" spans="1:4">
      <c r="A63" t="s">
        <v>25</v>
      </c>
      <c r="B63" s="9"/>
      <c r="C63" t="s">
        <v>82</v>
      </c>
      <c r="D63" s="12"/>
    </row>
    <row r="64" spans="1:4">
      <c r="A64" t="s">
        <v>26</v>
      </c>
      <c r="B64" s="29"/>
      <c r="C64" t="s">
        <v>82</v>
      </c>
    </row>
    <row r="65" spans="1:3" ht="14.25" customHeight="1">
      <c r="B65" s="21">
        <f>SUM(B61:B64)</f>
        <v>0</v>
      </c>
      <c r="C65" t="s">
        <v>85</v>
      </c>
    </row>
    <row r="66" spans="1:3" ht="14.25" customHeight="1">
      <c r="B66" s="21"/>
    </row>
    <row r="67" spans="1:3" ht="14.25" customHeight="1">
      <c r="A67" t="s">
        <v>83</v>
      </c>
      <c r="B67" s="23">
        <f>+B52</f>
        <v>0</v>
      </c>
      <c r="C67" t="s">
        <v>84</v>
      </c>
    </row>
    <row r="68" spans="1:3" ht="14.25" customHeight="1">
      <c r="A68" t="s">
        <v>86</v>
      </c>
      <c r="B68" s="21">
        <f>IF(B52&gt;B65,B65,B52)</f>
        <v>0</v>
      </c>
      <c r="C68" t="s">
        <v>87</v>
      </c>
    </row>
    <row r="69" spans="1:3" ht="14.25" customHeight="1">
      <c r="B69" s="21"/>
    </row>
    <row r="71" spans="1:3">
      <c r="A71" t="s">
        <v>46</v>
      </c>
    </row>
    <row r="72" spans="1:3">
      <c r="A72" t="s">
        <v>48</v>
      </c>
    </row>
    <row r="73" spans="1:3">
      <c r="A73" t="s">
        <v>47</v>
      </c>
    </row>
    <row r="75" spans="1:3">
      <c r="A75" t="s">
        <v>41</v>
      </c>
    </row>
    <row r="77" spans="1:3">
      <c r="A77" t="s">
        <v>42</v>
      </c>
    </row>
    <row r="78" spans="1:3">
      <c r="A78" t="s">
        <v>45</v>
      </c>
    </row>
    <row r="79" spans="1:3">
      <c r="A79" t="s">
        <v>67</v>
      </c>
    </row>
    <row r="81" spans="1:4">
      <c r="A81" s="19"/>
    </row>
    <row r="82" spans="1:4">
      <c r="A82" s="18" t="s">
        <v>81</v>
      </c>
      <c r="B82" s="18" t="s">
        <v>35</v>
      </c>
    </row>
    <row r="83" spans="1:4">
      <c r="A83" s="8" t="s">
        <v>27</v>
      </c>
      <c r="B83" s="9"/>
    </row>
    <row r="84" spans="1:4">
      <c r="A84" s="8" t="s">
        <v>28</v>
      </c>
      <c r="B84" s="9"/>
      <c r="D84" s="12"/>
    </row>
    <row r="85" spans="1:4">
      <c r="A85" s="8" t="s">
        <v>29</v>
      </c>
      <c r="B85" s="9"/>
      <c r="D85" s="12"/>
    </row>
    <row r="86" spans="1:4">
      <c r="A86" s="8" t="s">
        <v>30</v>
      </c>
      <c r="B86" s="9"/>
      <c r="D86" s="12"/>
    </row>
    <row r="87" spans="1:4">
      <c r="A87" s="8" t="s">
        <v>31</v>
      </c>
      <c r="B87" s="9"/>
      <c r="D87" s="12"/>
    </row>
    <row r="88" spans="1:4">
      <c r="A88" s="8" t="s">
        <v>32</v>
      </c>
      <c r="B88" s="9"/>
      <c r="D88" s="12"/>
    </row>
    <row r="89" spans="1:4">
      <c r="A89" s="8" t="s">
        <v>33</v>
      </c>
      <c r="B89" s="9"/>
      <c r="D89" s="12"/>
    </row>
    <row r="90" spans="1:4">
      <c r="A90" s="8" t="s">
        <v>34</v>
      </c>
      <c r="B90" s="9"/>
      <c r="D90" s="12"/>
    </row>
    <row r="91" spans="1:4" ht="15" thickBot="1">
      <c r="D91" s="12"/>
    </row>
    <row r="92" spans="1:4" ht="15" thickBot="1">
      <c r="B92" s="10" t="e">
        <f>AVERAGE(B83:B90)</f>
        <v>#DIV/0!</v>
      </c>
      <c r="C92" t="s">
        <v>36</v>
      </c>
      <c r="D92" s="12"/>
    </row>
    <row r="95" spans="1:4">
      <c r="A95" s="18" t="s">
        <v>37</v>
      </c>
      <c r="B95" s="18" t="s">
        <v>35</v>
      </c>
      <c r="D95" s="12"/>
    </row>
    <row r="96" spans="1:4" ht="15" thickBot="1">
      <c r="A96" s="1" t="s">
        <v>38</v>
      </c>
      <c r="B96" s="9"/>
      <c r="D96" s="12"/>
    </row>
    <row r="97" spans="1:6" ht="15" thickBot="1">
      <c r="A97" s="1" t="s">
        <v>39</v>
      </c>
      <c r="B97" s="9"/>
      <c r="D97" s="12"/>
      <c r="E97" s="28" t="e">
        <f>B68*(B92/B102)</f>
        <v>#DIV/0!</v>
      </c>
      <c r="F97" s="2" t="s">
        <v>43</v>
      </c>
    </row>
    <row r="98" spans="1:6" ht="15" thickBot="1">
      <c r="A98" s="1" t="s">
        <v>12</v>
      </c>
      <c r="B98" s="9"/>
      <c r="D98" s="12"/>
    </row>
    <row r="99" spans="1:6" ht="15" thickBot="1">
      <c r="A99" s="1" t="s">
        <v>40</v>
      </c>
      <c r="B99" s="9"/>
      <c r="D99" s="12"/>
      <c r="E99" s="26" t="e">
        <f>(B68*(B92/B109))</f>
        <v>#DIV/0!</v>
      </c>
      <c r="F99" s="2" t="s">
        <v>44</v>
      </c>
    </row>
    <row r="100" spans="1:6">
      <c r="A100" s="1" t="s">
        <v>10</v>
      </c>
      <c r="B100" s="9"/>
    </row>
    <row r="101" spans="1:6" ht="15" thickBot="1"/>
    <row r="102" spans="1:6" ht="15" thickBot="1">
      <c r="B102" s="10" t="e">
        <f>AVERAGE(B96:B100)</f>
        <v>#DIV/0!</v>
      </c>
      <c r="C102" t="s">
        <v>36</v>
      </c>
    </row>
    <row r="105" spans="1:6">
      <c r="A105" s="18" t="s">
        <v>37</v>
      </c>
      <c r="B105" s="18" t="s">
        <v>35</v>
      </c>
    </row>
    <row r="106" spans="1:6">
      <c r="A106" s="1" t="s">
        <v>3</v>
      </c>
      <c r="B106" s="9"/>
    </row>
    <row r="107" spans="1:6">
      <c r="A107" s="1" t="s">
        <v>1</v>
      </c>
      <c r="B107" s="9"/>
    </row>
    <row r="108" spans="1:6" ht="15" thickBot="1"/>
    <row r="109" spans="1:6" ht="15" thickBot="1">
      <c r="B109" s="10" t="e">
        <f>AVERAGE(B106:B107)</f>
        <v>#DIV/0!</v>
      </c>
      <c r="C109" t="s">
        <v>36</v>
      </c>
    </row>
  </sheetData>
  <mergeCells count="9">
    <mergeCell ref="L30:L32"/>
    <mergeCell ref="K31:K32"/>
    <mergeCell ref="D31:D32"/>
    <mergeCell ref="E31:E32"/>
    <mergeCell ref="F31:F32"/>
    <mergeCell ref="G31:G32"/>
    <mergeCell ref="H31:H32"/>
    <mergeCell ref="I31:I32"/>
    <mergeCell ref="J31:J32"/>
  </mergeCells>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8576"/>
  <sheetViews>
    <sheetView topLeftCell="A25" workbookViewId="0">
      <selection activeCell="F68" sqref="F68"/>
    </sheetView>
  </sheetViews>
  <sheetFormatPr defaultRowHeight="14.4"/>
  <cols>
    <col min="1" max="1" width="25.5546875" customWidth="1"/>
    <col min="2" max="2" width="15.44140625" customWidth="1"/>
    <col min="4" max="4" width="18.5546875" style="11" customWidth="1"/>
    <col min="5" max="10" width="18.5546875" customWidth="1"/>
    <col min="11" max="11" width="25.44140625" customWidth="1"/>
    <col min="12" max="13" width="18.5546875" customWidth="1"/>
    <col min="15" max="15" width="12.5546875" bestFit="1" customWidth="1"/>
  </cols>
  <sheetData>
    <row r="1" spans="1:1">
      <c r="A1" s="2" t="s">
        <v>16</v>
      </c>
    </row>
    <row r="3" spans="1:1">
      <c r="A3" t="s">
        <v>49</v>
      </c>
    </row>
    <row r="4" spans="1:1">
      <c r="A4" t="s">
        <v>50</v>
      </c>
    </row>
    <row r="5" spans="1:1">
      <c r="A5" t="s">
        <v>51</v>
      </c>
    </row>
    <row r="6" spans="1:1">
      <c r="A6" t="s">
        <v>52</v>
      </c>
    </row>
    <row r="8" spans="1:1">
      <c r="A8" t="s">
        <v>20</v>
      </c>
    </row>
    <row r="9" spans="1:1">
      <c r="A9" t="s">
        <v>17</v>
      </c>
    </row>
    <row r="10" spans="1:1">
      <c r="A10" s="3" t="s">
        <v>18</v>
      </c>
    </row>
    <row r="12" spans="1:1">
      <c r="A12" s="2" t="s">
        <v>66</v>
      </c>
    </row>
    <row r="13" spans="1:1">
      <c r="A13" t="s">
        <v>58</v>
      </c>
    </row>
    <row r="14" spans="1:1">
      <c r="A14" t="s">
        <v>59</v>
      </c>
    </row>
    <row r="15" spans="1:1">
      <c r="A15" t="s">
        <v>60</v>
      </c>
    </row>
    <row r="16" spans="1:1">
      <c r="A16" t="s">
        <v>61</v>
      </c>
    </row>
    <row r="17" spans="1:12">
      <c r="A17" t="s">
        <v>62</v>
      </c>
    </row>
    <row r="18" spans="1:12">
      <c r="A18" t="s">
        <v>63</v>
      </c>
    </row>
    <row r="19" spans="1:12">
      <c r="A19" t="s">
        <v>64</v>
      </c>
    </row>
    <row r="21" spans="1:12">
      <c r="A21" s="2" t="s">
        <v>57</v>
      </c>
    </row>
    <row r="22" spans="1:12">
      <c r="A22" t="s">
        <v>76</v>
      </c>
    </row>
    <row r="23" spans="1:12">
      <c r="A23" t="s">
        <v>75</v>
      </c>
    </row>
    <row r="24" spans="1:12">
      <c r="A24" t="s">
        <v>77</v>
      </c>
    </row>
    <row r="25" spans="1:12">
      <c r="A25" t="s">
        <v>65</v>
      </c>
    </row>
    <row r="26" spans="1:12">
      <c r="A26" s="3"/>
    </row>
    <row r="27" spans="1:12">
      <c r="A27" s="3"/>
    </row>
    <row r="28" spans="1:12">
      <c r="A28" s="3" t="s">
        <v>22</v>
      </c>
    </row>
    <row r="29" spans="1:12" ht="21">
      <c r="A29" s="3"/>
      <c r="J29" s="33" t="s">
        <v>91</v>
      </c>
    </row>
    <row r="30" spans="1:12">
      <c r="A30" t="s">
        <v>2</v>
      </c>
    </row>
    <row r="31" spans="1:12">
      <c r="A31" s="3" t="s">
        <v>72</v>
      </c>
      <c r="J31" s="30"/>
      <c r="K31" s="30"/>
      <c r="L31" s="36" t="s">
        <v>79</v>
      </c>
    </row>
    <row r="32" spans="1:12" ht="15" customHeight="1">
      <c r="D32" s="34" t="s">
        <v>68</v>
      </c>
      <c r="E32" s="34" t="s">
        <v>71</v>
      </c>
      <c r="F32" s="34" t="s">
        <v>69</v>
      </c>
      <c r="G32" s="34" t="s">
        <v>80</v>
      </c>
      <c r="H32" s="34" t="s">
        <v>70</v>
      </c>
      <c r="I32" s="34" t="s">
        <v>73</v>
      </c>
      <c r="J32" s="36" t="s">
        <v>74</v>
      </c>
      <c r="K32" s="31" t="s">
        <v>78</v>
      </c>
      <c r="L32" s="36"/>
    </row>
    <row r="33" spans="1:16" s="12" customFormat="1" ht="28.8">
      <c r="A33" s="14" t="s">
        <v>13</v>
      </c>
      <c r="B33" s="20" t="s">
        <v>14</v>
      </c>
      <c r="D33" s="35"/>
      <c r="E33" s="35"/>
      <c r="F33" s="35"/>
      <c r="G33" s="35"/>
      <c r="H33" s="35"/>
      <c r="I33" s="35"/>
      <c r="J33" s="37"/>
      <c r="K33" s="32"/>
      <c r="L33" s="37"/>
    </row>
    <row r="34" spans="1:16">
      <c r="A34" s="1" t="s">
        <v>0</v>
      </c>
      <c r="B34" s="16">
        <f>SUM(D34:I34)-SUM(J34:L34)</f>
        <v>305000</v>
      </c>
      <c r="D34" s="17">
        <v>300000</v>
      </c>
      <c r="E34" s="17">
        <v>1000</v>
      </c>
      <c r="F34" s="17">
        <v>1000</v>
      </c>
      <c r="G34" s="17">
        <v>2000</v>
      </c>
      <c r="H34" s="17">
        <v>10000</v>
      </c>
      <c r="I34" s="17">
        <v>2000</v>
      </c>
      <c r="J34" s="17">
        <v>10000</v>
      </c>
      <c r="K34" s="17">
        <v>500</v>
      </c>
      <c r="L34" s="17">
        <v>500</v>
      </c>
      <c r="O34" s="21"/>
      <c r="P34" s="21"/>
    </row>
    <row r="35" spans="1:16">
      <c r="A35" s="1" t="s">
        <v>1</v>
      </c>
      <c r="B35" s="16">
        <f t="shared" ref="B35:B45" si="0">SUM(D35:I35)-SUM(J35:L35)</f>
        <v>305000</v>
      </c>
      <c r="D35" s="17">
        <v>300000</v>
      </c>
      <c r="E35" s="17">
        <v>1000</v>
      </c>
      <c r="F35" s="17">
        <v>1000</v>
      </c>
      <c r="G35" s="17">
        <v>2000</v>
      </c>
      <c r="H35" s="17">
        <v>10000</v>
      </c>
      <c r="I35" s="17">
        <v>2000</v>
      </c>
      <c r="J35" s="17">
        <v>10000</v>
      </c>
      <c r="K35" s="17">
        <v>500</v>
      </c>
      <c r="L35" s="17">
        <v>500</v>
      </c>
      <c r="O35" s="21"/>
      <c r="P35" s="21"/>
    </row>
    <row r="36" spans="1:16">
      <c r="A36" s="1" t="s">
        <v>3</v>
      </c>
      <c r="B36" s="16">
        <f t="shared" si="0"/>
        <v>305000</v>
      </c>
      <c r="D36" s="17">
        <v>300000</v>
      </c>
      <c r="E36" s="17">
        <v>1000</v>
      </c>
      <c r="F36" s="17">
        <v>1000</v>
      </c>
      <c r="G36" s="17">
        <v>2000</v>
      </c>
      <c r="H36" s="17">
        <v>10000</v>
      </c>
      <c r="I36" s="17">
        <v>2000</v>
      </c>
      <c r="J36" s="17">
        <v>10000</v>
      </c>
      <c r="K36" s="17">
        <v>500</v>
      </c>
      <c r="L36" s="17">
        <v>500</v>
      </c>
      <c r="O36" s="21"/>
      <c r="P36" s="21"/>
    </row>
    <row r="37" spans="1:16">
      <c r="A37" s="1" t="s">
        <v>4</v>
      </c>
      <c r="B37" s="16">
        <f t="shared" si="0"/>
        <v>305000</v>
      </c>
      <c r="D37" s="17">
        <v>300000</v>
      </c>
      <c r="E37" s="17">
        <v>1000</v>
      </c>
      <c r="F37" s="17">
        <v>1000</v>
      </c>
      <c r="G37" s="17">
        <v>2000</v>
      </c>
      <c r="H37" s="17">
        <v>10000</v>
      </c>
      <c r="I37" s="17">
        <v>2000</v>
      </c>
      <c r="J37" s="17">
        <v>10000</v>
      </c>
      <c r="K37" s="17">
        <v>500</v>
      </c>
      <c r="L37" s="17">
        <v>500</v>
      </c>
      <c r="O37" s="21"/>
      <c r="P37" s="21"/>
    </row>
    <row r="38" spans="1:16">
      <c r="A38" s="1" t="s">
        <v>5</v>
      </c>
      <c r="B38" s="16">
        <f t="shared" si="0"/>
        <v>305000</v>
      </c>
      <c r="D38" s="17">
        <v>300000</v>
      </c>
      <c r="E38" s="17">
        <v>1000</v>
      </c>
      <c r="F38" s="17">
        <v>1000</v>
      </c>
      <c r="G38" s="17">
        <v>2000</v>
      </c>
      <c r="H38" s="17">
        <v>10000</v>
      </c>
      <c r="I38" s="17">
        <v>2000</v>
      </c>
      <c r="J38" s="17">
        <v>10000</v>
      </c>
      <c r="K38" s="17">
        <v>500</v>
      </c>
      <c r="L38" s="17">
        <v>500</v>
      </c>
      <c r="O38" s="21"/>
      <c r="P38" s="21"/>
    </row>
    <row r="39" spans="1:16">
      <c r="A39" s="1" t="s">
        <v>6</v>
      </c>
      <c r="B39" s="16">
        <f t="shared" si="0"/>
        <v>305000</v>
      </c>
      <c r="D39" s="17">
        <v>300000</v>
      </c>
      <c r="E39" s="17">
        <v>1000</v>
      </c>
      <c r="F39" s="17">
        <v>1000</v>
      </c>
      <c r="G39" s="17">
        <v>2000</v>
      </c>
      <c r="H39" s="17">
        <v>10000</v>
      </c>
      <c r="I39" s="17">
        <v>2000</v>
      </c>
      <c r="J39" s="17">
        <v>10000</v>
      </c>
      <c r="K39" s="17">
        <v>500</v>
      </c>
      <c r="L39" s="17">
        <v>500</v>
      </c>
      <c r="O39" s="21"/>
      <c r="P39" s="21"/>
    </row>
    <row r="40" spans="1:16">
      <c r="A40" s="1" t="s">
        <v>7</v>
      </c>
      <c r="B40" s="16">
        <f t="shared" si="0"/>
        <v>305000</v>
      </c>
      <c r="D40" s="17">
        <v>300000</v>
      </c>
      <c r="E40" s="17">
        <v>1000</v>
      </c>
      <c r="F40" s="17">
        <v>1000</v>
      </c>
      <c r="G40" s="17">
        <v>2000</v>
      </c>
      <c r="H40" s="17">
        <v>10000</v>
      </c>
      <c r="I40" s="17">
        <v>2000</v>
      </c>
      <c r="J40" s="17">
        <v>10000</v>
      </c>
      <c r="K40" s="17">
        <v>500</v>
      </c>
      <c r="L40" s="17">
        <v>500</v>
      </c>
      <c r="O40" s="21"/>
      <c r="P40" s="21"/>
    </row>
    <row r="41" spans="1:16">
      <c r="A41" s="1" t="s">
        <v>8</v>
      </c>
      <c r="B41" s="16">
        <f t="shared" si="0"/>
        <v>305000</v>
      </c>
      <c r="D41" s="17">
        <v>300000</v>
      </c>
      <c r="E41" s="17">
        <v>1000</v>
      </c>
      <c r="F41" s="17">
        <v>1000</v>
      </c>
      <c r="G41" s="17">
        <v>2000</v>
      </c>
      <c r="H41" s="17">
        <v>10000</v>
      </c>
      <c r="I41" s="17">
        <v>2000</v>
      </c>
      <c r="J41" s="17">
        <v>10000</v>
      </c>
      <c r="K41" s="17">
        <v>500</v>
      </c>
      <c r="L41" s="17">
        <v>500</v>
      </c>
      <c r="O41" s="21"/>
      <c r="P41" s="21"/>
    </row>
    <row r="42" spans="1:16">
      <c r="A42" s="1" t="s">
        <v>9</v>
      </c>
      <c r="B42" s="16">
        <f t="shared" si="0"/>
        <v>305000</v>
      </c>
      <c r="D42" s="17">
        <v>300000</v>
      </c>
      <c r="E42" s="17">
        <v>1000</v>
      </c>
      <c r="F42" s="17">
        <v>1000</v>
      </c>
      <c r="G42" s="17">
        <v>2000</v>
      </c>
      <c r="H42" s="17">
        <v>10000</v>
      </c>
      <c r="I42" s="17">
        <v>2000</v>
      </c>
      <c r="J42" s="17">
        <v>10000</v>
      </c>
      <c r="K42" s="17">
        <v>500</v>
      </c>
      <c r="L42" s="17">
        <v>500</v>
      </c>
      <c r="O42" s="21"/>
      <c r="P42" s="21"/>
    </row>
    <row r="43" spans="1:16">
      <c r="A43" s="1" t="s">
        <v>10</v>
      </c>
      <c r="B43" s="16">
        <f t="shared" si="0"/>
        <v>305000</v>
      </c>
      <c r="D43" s="17">
        <v>300000</v>
      </c>
      <c r="E43" s="17">
        <v>1000</v>
      </c>
      <c r="F43" s="17">
        <v>1000</v>
      </c>
      <c r="G43" s="17">
        <v>2000</v>
      </c>
      <c r="H43" s="17">
        <v>10000</v>
      </c>
      <c r="I43" s="17">
        <v>2000</v>
      </c>
      <c r="J43" s="17">
        <v>10000</v>
      </c>
      <c r="K43" s="17">
        <v>500</v>
      </c>
      <c r="L43" s="17">
        <v>500</v>
      </c>
      <c r="O43" s="21"/>
      <c r="P43" s="21"/>
    </row>
    <row r="44" spans="1:16">
      <c r="A44" s="1" t="s">
        <v>11</v>
      </c>
      <c r="B44" s="16">
        <f t="shared" si="0"/>
        <v>305000</v>
      </c>
      <c r="D44" s="17">
        <v>300000</v>
      </c>
      <c r="E44" s="17">
        <v>1000</v>
      </c>
      <c r="F44" s="17">
        <v>1000</v>
      </c>
      <c r="G44" s="17">
        <v>2000</v>
      </c>
      <c r="H44" s="17">
        <v>10000</v>
      </c>
      <c r="I44" s="17">
        <v>2000</v>
      </c>
      <c r="J44" s="17">
        <v>10000</v>
      </c>
      <c r="K44" s="17">
        <v>500</v>
      </c>
      <c r="L44" s="17">
        <v>500</v>
      </c>
      <c r="O44" s="21"/>
      <c r="P44" s="21"/>
    </row>
    <row r="45" spans="1:16">
      <c r="A45" s="1" t="s">
        <v>12</v>
      </c>
      <c r="B45" s="16">
        <f t="shared" si="0"/>
        <v>305000</v>
      </c>
      <c r="D45" s="17">
        <v>300000</v>
      </c>
      <c r="E45" s="17">
        <v>1000</v>
      </c>
      <c r="F45" s="17">
        <v>1000</v>
      </c>
      <c r="G45" s="17">
        <v>2000</v>
      </c>
      <c r="H45" s="17">
        <v>10000</v>
      </c>
      <c r="I45" s="17">
        <v>2000</v>
      </c>
      <c r="J45" s="17">
        <v>10000</v>
      </c>
      <c r="K45" s="17">
        <v>500</v>
      </c>
      <c r="L45" s="17">
        <v>500</v>
      </c>
      <c r="O45" s="21"/>
      <c r="P45" s="21"/>
    </row>
    <row r="47" spans="1:16">
      <c r="B47" s="5">
        <f>AVERAGE(B34:B45)</f>
        <v>305000</v>
      </c>
      <c r="C47" t="s">
        <v>15</v>
      </c>
      <c r="D47" s="12"/>
    </row>
    <row r="48" spans="1:16" ht="15" thickBot="1">
      <c r="B48" s="7">
        <v>2.5</v>
      </c>
      <c r="D48" s="12"/>
    </row>
    <row r="49" spans="1:4">
      <c r="B49" s="5">
        <f>B47*B48</f>
        <v>762500</v>
      </c>
      <c r="C49" t="s">
        <v>21</v>
      </c>
      <c r="D49" s="12"/>
    </row>
    <row r="51" spans="1:4">
      <c r="B51" s="4">
        <v>10000000</v>
      </c>
      <c r="D51" s="12"/>
    </row>
    <row r="52" spans="1:4" ht="15" thickBot="1">
      <c r="D52" s="12"/>
    </row>
    <row r="53" spans="1:4" ht="15" thickBot="1">
      <c r="B53" s="6">
        <f>IF(B49&gt;B51,B51,B49)</f>
        <v>762500</v>
      </c>
      <c r="C53" s="2" t="s">
        <v>19</v>
      </c>
      <c r="D53" s="12"/>
    </row>
    <row r="56" spans="1:4">
      <c r="D56" s="13"/>
    </row>
    <row r="57" spans="1:4">
      <c r="A57" s="2" t="s">
        <v>55</v>
      </c>
      <c r="D57" s="13"/>
    </row>
    <row r="58" spans="1:4">
      <c r="A58" t="s">
        <v>53</v>
      </c>
      <c r="D58" s="13"/>
    </row>
    <row r="59" spans="1:4">
      <c r="A59" t="s">
        <v>54</v>
      </c>
      <c r="D59" s="13"/>
    </row>
    <row r="61" spans="1:4">
      <c r="A61" t="s">
        <v>56</v>
      </c>
      <c r="D61" s="12"/>
    </row>
    <row r="62" spans="1:4">
      <c r="A62" t="s">
        <v>23</v>
      </c>
      <c r="B62" s="22">
        <v>600000</v>
      </c>
      <c r="C62" t="s">
        <v>82</v>
      </c>
      <c r="D62" s="12"/>
    </row>
    <row r="63" spans="1:4">
      <c r="A63" t="s">
        <v>24</v>
      </c>
      <c r="B63" s="22">
        <v>10000</v>
      </c>
      <c r="C63" t="s">
        <v>82</v>
      </c>
      <c r="D63" s="12"/>
    </row>
    <row r="64" spans="1:4">
      <c r="A64" t="s">
        <v>25</v>
      </c>
      <c r="B64" s="22">
        <v>50000</v>
      </c>
      <c r="C64" t="s">
        <v>82</v>
      </c>
      <c r="D64" s="12"/>
    </row>
    <row r="65" spans="1:3">
      <c r="A65" t="s">
        <v>26</v>
      </c>
      <c r="B65" s="24">
        <v>5000</v>
      </c>
      <c r="C65" t="s">
        <v>82</v>
      </c>
    </row>
    <row r="66" spans="1:3" ht="14.25" customHeight="1">
      <c r="B66" s="21">
        <f>SUM(B62:B65)</f>
        <v>665000</v>
      </c>
    </row>
    <row r="67" spans="1:3" ht="14.25" customHeight="1">
      <c r="B67" s="21"/>
    </row>
    <row r="68" spans="1:3" ht="14.25" customHeight="1">
      <c r="A68" t="s">
        <v>83</v>
      </c>
      <c r="B68" s="23">
        <f>+B53</f>
        <v>762500</v>
      </c>
    </row>
    <row r="69" spans="1:3" ht="14.25" customHeight="1">
      <c r="A69" t="s">
        <v>86</v>
      </c>
      <c r="B69" s="21">
        <f>IF(B53&gt;B66,B66,B53)</f>
        <v>665000</v>
      </c>
    </row>
    <row r="70" spans="1:3" ht="14.25" customHeight="1"/>
    <row r="72" spans="1:3">
      <c r="A72" t="s">
        <v>46</v>
      </c>
    </row>
    <row r="73" spans="1:3">
      <c r="A73" t="s">
        <v>48</v>
      </c>
    </row>
    <row r="74" spans="1:3">
      <c r="A74" t="s">
        <v>47</v>
      </c>
    </row>
    <row r="76" spans="1:3">
      <c r="A76" t="s">
        <v>41</v>
      </c>
    </row>
    <row r="78" spans="1:3">
      <c r="A78" t="s">
        <v>42</v>
      </c>
    </row>
    <row r="79" spans="1:3">
      <c r="A79" t="s">
        <v>45</v>
      </c>
    </row>
    <row r="80" spans="1:3">
      <c r="A80" t="s">
        <v>67</v>
      </c>
    </row>
    <row r="82" spans="1:4">
      <c r="A82" s="19"/>
    </row>
    <row r="83" spans="1:4">
      <c r="A83" s="18" t="s">
        <v>81</v>
      </c>
      <c r="B83" s="18" t="s">
        <v>35</v>
      </c>
    </row>
    <row r="84" spans="1:4">
      <c r="A84" s="8" t="s">
        <v>27</v>
      </c>
      <c r="B84" s="9">
        <v>100</v>
      </c>
    </row>
    <row r="85" spans="1:4">
      <c r="A85" s="8" t="s">
        <v>28</v>
      </c>
      <c r="B85" s="9">
        <v>100</v>
      </c>
      <c r="D85" s="12"/>
    </row>
    <row r="86" spans="1:4">
      <c r="A86" s="8" t="s">
        <v>29</v>
      </c>
      <c r="B86" s="9">
        <v>100</v>
      </c>
      <c r="D86" s="12"/>
    </row>
    <row r="87" spans="1:4">
      <c r="A87" s="8" t="s">
        <v>30</v>
      </c>
      <c r="B87" s="9">
        <v>100</v>
      </c>
      <c r="D87" s="12"/>
    </row>
    <row r="88" spans="1:4">
      <c r="A88" s="8" t="s">
        <v>31</v>
      </c>
      <c r="B88" s="9">
        <v>75</v>
      </c>
      <c r="D88" s="12"/>
    </row>
    <row r="89" spans="1:4">
      <c r="A89" s="8" t="s">
        <v>32</v>
      </c>
      <c r="B89" s="9">
        <v>75</v>
      </c>
      <c r="D89" s="12"/>
    </row>
    <row r="90" spans="1:4">
      <c r="A90" s="8" t="s">
        <v>33</v>
      </c>
      <c r="B90" s="9">
        <v>75</v>
      </c>
      <c r="D90" s="12"/>
    </row>
    <row r="91" spans="1:4">
      <c r="A91" s="8" t="s">
        <v>34</v>
      </c>
      <c r="B91" s="9">
        <v>75</v>
      </c>
      <c r="D91" s="12"/>
    </row>
    <row r="92" spans="1:4" ht="15" thickBot="1">
      <c r="D92" s="12"/>
    </row>
    <row r="93" spans="1:4" ht="15" thickBot="1">
      <c r="B93" s="25">
        <f>AVERAGE(B84:B91)</f>
        <v>87.5</v>
      </c>
      <c r="C93" t="s">
        <v>36</v>
      </c>
      <c r="D93" s="12"/>
    </row>
    <row r="96" spans="1:4">
      <c r="A96" s="18" t="s">
        <v>37</v>
      </c>
      <c r="B96" s="18" t="s">
        <v>35</v>
      </c>
      <c r="D96" s="12"/>
    </row>
    <row r="97" spans="1:8" ht="15" thickBot="1">
      <c r="A97" s="1" t="s">
        <v>38</v>
      </c>
      <c r="B97" s="9">
        <v>100</v>
      </c>
      <c r="D97" s="12"/>
      <c r="H97" s="21">
        <f>+H98*B66</f>
        <v>570465.68627450976</v>
      </c>
    </row>
    <row r="98" spans="1:8" ht="15" thickBot="1">
      <c r="A98" s="1" t="s">
        <v>39</v>
      </c>
      <c r="B98" s="9">
        <v>110</v>
      </c>
      <c r="D98" s="12"/>
      <c r="E98" s="6">
        <f>B69*(B93/B103)</f>
        <v>570465.68627450976</v>
      </c>
      <c r="F98" s="2" t="s">
        <v>43</v>
      </c>
      <c r="H98">
        <f>+B93/B103</f>
        <v>0.85784313725490191</v>
      </c>
    </row>
    <row r="99" spans="1:8" ht="15" thickBot="1">
      <c r="A99" s="1" t="s">
        <v>12</v>
      </c>
      <c r="B99" s="9">
        <v>100</v>
      </c>
      <c r="D99" s="12"/>
      <c r="H99" t="s">
        <v>89</v>
      </c>
    </row>
    <row r="100" spans="1:8" ht="15" thickBot="1">
      <c r="A100" s="1" t="s">
        <v>40</v>
      </c>
      <c r="B100" s="9">
        <v>100</v>
      </c>
      <c r="D100" s="12"/>
      <c r="E100" s="6">
        <f>(B69*(B93/B110))</f>
        <v>612500</v>
      </c>
      <c r="F100" s="2" t="s">
        <v>44</v>
      </c>
      <c r="H100">
        <f>+B93/B110</f>
        <v>0.92105263157894735</v>
      </c>
    </row>
    <row r="101" spans="1:8">
      <c r="A101" s="1" t="s">
        <v>10</v>
      </c>
      <c r="B101" s="9">
        <v>100</v>
      </c>
      <c r="H101" s="21">
        <f>+B66*H100</f>
        <v>612500</v>
      </c>
    </row>
    <row r="102" spans="1:8" ht="15" thickBot="1"/>
    <row r="103" spans="1:8" ht="15" thickBot="1">
      <c r="B103" s="10">
        <f>AVERAGE(B97:B101)</f>
        <v>102</v>
      </c>
      <c r="C103" t="s">
        <v>36</v>
      </c>
    </row>
    <row r="106" spans="1:8">
      <c r="A106" s="18" t="s">
        <v>37</v>
      </c>
      <c r="B106" s="18" t="s">
        <v>35</v>
      </c>
    </row>
    <row r="107" spans="1:8">
      <c r="A107" s="1" t="s">
        <v>3</v>
      </c>
      <c r="B107" s="9">
        <v>100</v>
      </c>
    </row>
    <row r="108" spans="1:8">
      <c r="A108" s="1" t="s">
        <v>1</v>
      </c>
      <c r="B108" s="9">
        <v>90</v>
      </c>
    </row>
    <row r="109" spans="1:8" ht="15" thickBot="1"/>
    <row r="110" spans="1:8" ht="15" thickBot="1">
      <c r="B110" s="10">
        <f>AVERAGE(B107:B108)</f>
        <v>95</v>
      </c>
      <c r="C110" t="s">
        <v>36</v>
      </c>
    </row>
    <row r="1048576" spans="11:11">
      <c r="K1048576" s="17"/>
    </row>
  </sheetData>
  <mergeCells count="8">
    <mergeCell ref="L31:L33"/>
    <mergeCell ref="D32:D33"/>
    <mergeCell ref="E32:E33"/>
    <mergeCell ref="F32:F33"/>
    <mergeCell ref="G32:G33"/>
    <mergeCell ref="H32:H33"/>
    <mergeCell ref="I32:I33"/>
    <mergeCell ref="J32:J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 for clients</vt:lpstr>
      <vt:lpstr>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Thompson</dc:creator>
  <cp:lastModifiedBy>Jeannette Richardson</cp:lastModifiedBy>
  <dcterms:created xsi:type="dcterms:W3CDTF">2020-03-26T19:04:38Z</dcterms:created>
  <dcterms:modified xsi:type="dcterms:W3CDTF">2020-04-21T15:09:01Z</dcterms:modified>
</cp:coreProperties>
</file>